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80" yWindow="320" windowWidth="18780" windowHeight="13640" tabRatio="22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<sst xmlns="http://schemas.openxmlformats.org/spreadsheetml/2006/main" count="114" uniqueCount="78">
  <si>
    <t>Transf.Urgence de D1/D3</t>
  </si>
  <si>
    <t>{3,2 kj vendu le…</t>
  </si>
  <si>
    <t>{1,8 kg vendu 14/12</t>
  </si>
  <si>
    <t>à échantillonner</t>
  </si>
  <si>
    <t>…≤0,54</t>
  </si>
  <si>
    <t>…≥0,2</t>
  </si>
  <si>
    <t>selon appétit?</t>
  </si>
  <si>
    <t xml:space="preserve">Stocks Daurades Serre à la date du </t>
  </si>
  <si>
    <t>en 1,1 =</t>
  </si>
  <si>
    <t>(2 Traits le 15/10)</t>
  </si>
  <si>
    <t>Total Serre (tout)</t>
  </si>
  <si>
    <t>.=granul Daurad</t>
  </si>
  <si>
    <t>Bac n°</t>
  </si>
  <si>
    <t>Nombre</t>
  </si>
  <si>
    <t>G1</t>
  </si>
  <si>
    <t>G2</t>
  </si>
  <si>
    <t>G3</t>
  </si>
  <si>
    <t>Origine</t>
  </si>
  <si>
    <t>G5</t>
  </si>
  <si>
    <t>G6</t>
  </si>
  <si>
    <t>D1</t>
  </si>
  <si>
    <t>D2</t>
  </si>
  <si>
    <t>D3</t>
  </si>
  <si>
    <t>D4</t>
  </si>
  <si>
    <t>D5</t>
  </si>
  <si>
    <t>D6</t>
  </si>
  <si>
    <t>Poids indiv. (g)</t>
  </si>
  <si>
    <t>Biomasse (kg)</t>
  </si>
  <si>
    <t>G4</t>
  </si>
  <si>
    <t>Charge (Kg/m3)</t>
  </si>
  <si>
    <t>T (°C)</t>
  </si>
  <si>
    <t>Tx Nourr (%)</t>
  </si>
  <si>
    <t>Ration journ (kg)</t>
  </si>
  <si>
    <t>Total Lign</t>
  </si>
  <si>
    <t>±</t>
  </si>
  <si>
    <t xml:space="preserve">dont </t>
  </si>
  <si>
    <t xml:space="preserve">kg dont </t>
  </si>
  <si>
    <t>kg</t>
  </si>
  <si>
    <t>Biom. Calculé(kg)</t>
  </si>
  <si>
    <t xml:space="preserve">Observ.: </t>
  </si>
  <si>
    <t>en N°4 =</t>
  </si>
  <si>
    <t>Turbot</t>
  </si>
  <si>
    <t>Granulés (Quantité, Qualité,…)</t>
  </si>
  <si>
    <t>Type de granulé</t>
  </si>
  <si>
    <t>si</t>
  </si>
  <si>
    <t>en N°5 =</t>
  </si>
  <si>
    <t>Bar</t>
  </si>
  <si>
    <t>Ecloserie</t>
  </si>
  <si>
    <t>E1</t>
  </si>
  <si>
    <t>E2</t>
  </si>
  <si>
    <t>E3</t>
  </si>
  <si>
    <t>(selon calcul tables LeGouessant )</t>
  </si>
  <si>
    <t>Besoin journalier granulés Daur.</t>
  </si>
  <si>
    <t>Poids ind (g)</t>
  </si>
  <si>
    <t>fréq w.e</t>
  </si>
  <si>
    <t>NeoStart1,1</t>
  </si>
  <si>
    <t>Daurad Clair°7</t>
  </si>
  <si>
    <t>Total éclos.</t>
  </si>
  <si>
    <t>Bar Clair°3?</t>
  </si>
  <si>
    <t>Daurad Clair°4</t>
  </si>
  <si>
    <t>Daurad Navic</t>
  </si>
  <si>
    <t>Daurad FMD alevin 2010</t>
  </si>
  <si>
    <t>Transfert de D3 du 15/11</t>
  </si>
  <si>
    <t>Gouess Grower Extrud 5mm</t>
  </si>
  <si>
    <t>Biomar Inicio 1,1mm</t>
  </si>
  <si>
    <t>?</t>
  </si>
  <si>
    <t>Gouess Grower Extrud 4mm</t>
  </si>
  <si>
    <t>…&lt;1,05</t>
  </si>
  <si>
    <t>…&lt;0,3</t>
  </si>
  <si>
    <t>…&lt;0,2</t>
  </si>
  <si>
    <t>.=recalculer avec Table Rationt(donner moins si pas appétit, plus si elles mangent bien!)</t>
  </si>
  <si>
    <t xml:space="preserve"> Adapter nourrssage à  T° (quasimment pas nourrir car&lt; 9°C ; donner plus si T° remonte&gt;13°C .</t>
  </si>
  <si>
    <t>Pêchés Mar 9/11 non pesé par BTS-aFaire le17-12</t>
  </si>
  <si>
    <t>(Après Mortalité par Froid -5°C, Depuis retour chauffage ±12°C)</t>
  </si>
  <si>
    <t>Transf.Urgence vrs Aquario estimé à 1000, mortalité estimé à 150</t>
  </si>
  <si>
    <t>Transf.Urgence vrs Aquario estimé à 250, mortalité estimé à 100</t>
  </si>
  <si>
    <t>Bac en  Aquario</t>
  </si>
  <si>
    <t>pann pompe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</si>
</sst>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"/>
    <numFmt numFmtId="165" formatCode="0.000"/>
    <numFmt numFmtId="166" formatCode="d/mm/yyyy"/>
    <numFmt numFmtId="167" formatCode="#/?"/>
    <numFmt numFmtId="168" formatCode="#,##?"/>
    <numFmt numFmtId="169" formatCode="#&quot; &quot;?"/>
    <numFmt numFmtId="170" formatCode="#\?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#.0\?"/>
    <numFmt numFmtId="178" formatCode="0#?"/>
    <numFmt numFmtId="179" formatCode="#.00\?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1"/>
      <name val="Verdana"/>
      <family val="0"/>
    </font>
    <font>
      <i/>
      <sz val="10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2" fillId="0" borderId="0" xfId="0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2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165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65" fontId="1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70" fontId="0" fillId="0" borderId="12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170" fontId="0" fillId="0" borderId="0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wrapText="1"/>
    </xf>
    <xf numFmtId="177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0" fontId="10" fillId="0" borderId="12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14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64" fontId="0" fillId="0" borderId="12" xfId="0" applyNumberFormat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0" fillId="0" borderId="1" xfId="0" applyBorder="1" applyAlignment="1">
      <alignment/>
    </xf>
    <xf numFmtId="177" fontId="0" fillId="0" borderId="2" xfId="0" applyNumberFormat="1" applyBorder="1" applyAlignment="1">
      <alignment/>
    </xf>
    <xf numFmtId="170" fontId="0" fillId="0" borderId="2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1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J6" sqref="J6"/>
    </sheetView>
  </sheetViews>
  <sheetFormatPr defaultColWidth="11.00390625" defaultRowHeight="12.75"/>
  <cols>
    <col min="1" max="1" width="6.00390625" style="0" customWidth="1"/>
    <col min="2" max="2" width="12.25390625" style="0" customWidth="1"/>
    <col min="3" max="3" width="9.25390625" style="0" customWidth="1"/>
    <col min="4" max="4" width="7.125" style="0" customWidth="1"/>
    <col min="5" max="5" width="8.75390625" style="0" customWidth="1"/>
    <col min="6" max="6" width="6.875" style="0" customWidth="1"/>
    <col min="7" max="7" width="8.125" style="0" customWidth="1"/>
    <col min="8" max="8" width="4.875" style="0" customWidth="1"/>
    <col min="9" max="9" width="8.00390625" style="0" customWidth="1"/>
    <col min="10" max="10" width="11.25390625" style="3" customWidth="1"/>
    <col min="11" max="11" width="14.25390625" style="0" customWidth="1"/>
    <col min="12" max="12" width="4.00390625" style="0" customWidth="1"/>
    <col min="13" max="13" width="10.375" style="0" customWidth="1"/>
  </cols>
  <sheetData>
    <row r="1" spans="1:5" ht="12.75">
      <c r="A1" s="1" t="s">
        <v>7</v>
      </c>
      <c r="E1" s="66">
        <v>39065</v>
      </c>
    </row>
    <row r="2" ht="12.75">
      <c r="A2" t="s">
        <v>73</v>
      </c>
    </row>
    <row r="3" ht="12.75">
      <c r="J3" s="24" t="s">
        <v>42</v>
      </c>
    </row>
    <row r="4" spans="1:12" s="12" customFormat="1" ht="27" customHeight="1">
      <c r="A4" s="13" t="s">
        <v>12</v>
      </c>
      <c r="B4" s="13" t="s">
        <v>17</v>
      </c>
      <c r="C4" s="61" t="s">
        <v>26</v>
      </c>
      <c r="D4" s="61" t="s">
        <v>13</v>
      </c>
      <c r="E4" s="61" t="s">
        <v>27</v>
      </c>
      <c r="F4" s="61" t="s">
        <v>38</v>
      </c>
      <c r="G4" s="61" t="s">
        <v>29</v>
      </c>
      <c r="H4" s="13" t="s">
        <v>30</v>
      </c>
      <c r="I4" s="13" t="s">
        <v>31</v>
      </c>
      <c r="J4" s="14" t="s">
        <v>32</v>
      </c>
      <c r="K4" s="35" t="s">
        <v>43</v>
      </c>
      <c r="L4" s="34" t="s">
        <v>54</v>
      </c>
    </row>
    <row r="5" spans="1:11" ht="21.75" customHeight="1">
      <c r="A5" s="16" t="s">
        <v>14</v>
      </c>
      <c r="B5" s="60" t="s">
        <v>56</v>
      </c>
      <c r="C5" s="62"/>
      <c r="D5" s="63"/>
      <c r="E5" s="69" t="s">
        <v>65</v>
      </c>
      <c r="F5" s="64" t="s">
        <v>72</v>
      </c>
      <c r="G5" s="42"/>
      <c r="H5" s="47">
        <v>12</v>
      </c>
      <c r="I5" s="36" t="s">
        <v>68</v>
      </c>
      <c r="J5" s="37" t="s">
        <v>6</v>
      </c>
      <c r="K5" s="22"/>
    </row>
    <row r="6" spans="1:11" ht="21.75" customHeight="1">
      <c r="A6" s="16" t="s">
        <v>15</v>
      </c>
      <c r="B6" s="65" t="s">
        <v>58</v>
      </c>
      <c r="C6" s="27">
        <f>E6*1000/D6</f>
        <v>386.5853658536585</v>
      </c>
      <c r="D6" s="68">
        <v>41</v>
      </c>
      <c r="E6" s="27">
        <v>15.85</v>
      </c>
      <c r="F6" s="64" t="s">
        <v>62</v>
      </c>
      <c r="G6" s="27"/>
      <c r="H6" s="26"/>
      <c r="I6" s="36" t="s">
        <v>5</v>
      </c>
      <c r="J6" s="37">
        <f>E6*0.25/100</f>
        <v>0.039625</v>
      </c>
      <c r="K6" s="22" t="s">
        <v>63</v>
      </c>
    </row>
    <row r="7" spans="1:11" ht="21.75" customHeight="1" thickBot="1">
      <c r="A7" s="33" t="s">
        <v>16</v>
      </c>
      <c r="B7" s="58"/>
      <c r="C7" s="27"/>
      <c r="D7" s="45"/>
      <c r="E7" s="27"/>
      <c r="F7" s="64"/>
      <c r="G7" s="27"/>
      <c r="H7" s="26"/>
      <c r="I7" s="36"/>
      <c r="J7" s="37"/>
      <c r="K7" s="22"/>
    </row>
    <row r="8" spans="1:13" ht="21.75" customHeight="1">
      <c r="A8" s="48" t="s">
        <v>28</v>
      </c>
      <c r="B8" s="58"/>
      <c r="C8" s="27"/>
      <c r="D8" s="45"/>
      <c r="E8" s="27"/>
      <c r="F8" s="46"/>
      <c r="G8" s="27"/>
      <c r="H8" s="26"/>
      <c r="I8" s="36"/>
      <c r="J8" s="37"/>
      <c r="K8" s="22"/>
      <c r="M8" s="6"/>
    </row>
    <row r="9" spans="1:11" ht="21.75" customHeight="1">
      <c r="A9" s="16" t="s">
        <v>18</v>
      </c>
      <c r="B9" s="58"/>
      <c r="C9" s="53"/>
      <c r="D9" s="57"/>
      <c r="E9" s="31"/>
      <c r="F9" s="46"/>
      <c r="G9" s="27"/>
      <c r="H9" s="26"/>
      <c r="I9" s="36"/>
      <c r="J9" s="37"/>
      <c r="K9" s="22"/>
    </row>
    <row r="10" spans="1:11" ht="21.75" customHeight="1">
      <c r="A10" s="16" t="s">
        <v>19</v>
      </c>
      <c r="B10" s="58"/>
      <c r="C10" s="27"/>
      <c r="D10" s="57"/>
      <c r="E10" s="27"/>
      <c r="F10" s="55"/>
      <c r="G10" s="39"/>
      <c r="H10" s="38"/>
      <c r="I10" s="36"/>
      <c r="J10" s="37"/>
      <c r="K10" s="22"/>
    </row>
    <row r="11" spans="1:11" ht="21.75" customHeight="1">
      <c r="A11" s="29" t="s">
        <v>33</v>
      </c>
      <c r="B11" s="9"/>
      <c r="C11" s="11"/>
      <c r="D11" s="23"/>
      <c r="E11" s="18">
        <f>SUM(E5:E10)</f>
        <v>15.85</v>
      </c>
      <c r="F11" s="8" t="s">
        <v>37</v>
      </c>
      <c r="G11" s="11"/>
      <c r="H11" s="9"/>
      <c r="I11" s="9"/>
      <c r="J11" s="15"/>
      <c r="K11" s="22"/>
    </row>
    <row r="12" spans="1:11" ht="9" customHeight="1">
      <c r="A12" s="30"/>
      <c r="B12" s="26"/>
      <c r="C12" s="26"/>
      <c r="D12" s="26"/>
      <c r="E12" s="27"/>
      <c r="F12" s="32"/>
      <c r="G12" s="6"/>
      <c r="H12" t="s">
        <v>44</v>
      </c>
      <c r="J12" s="5"/>
      <c r="K12" s="22"/>
    </row>
    <row r="13" spans="1:11" ht="21.75" customHeight="1">
      <c r="A13" s="16" t="s">
        <v>20</v>
      </c>
      <c r="B13" s="60" t="s">
        <v>61</v>
      </c>
      <c r="C13" s="62">
        <v>3.5</v>
      </c>
      <c r="D13" s="43">
        <f>7500-1000-150</f>
        <v>6350</v>
      </c>
      <c r="E13" s="71">
        <f>C13*D13/1000</f>
        <v>22.225</v>
      </c>
      <c r="F13" s="64" t="s">
        <v>74</v>
      </c>
      <c r="G13" s="42"/>
      <c r="H13" s="47">
        <v>12</v>
      </c>
      <c r="I13" s="36" t="s">
        <v>67</v>
      </c>
      <c r="J13" s="37">
        <f>E13*1/100</f>
        <v>0.22225</v>
      </c>
      <c r="K13" s="22" t="s">
        <v>64</v>
      </c>
    </row>
    <row r="14" spans="1:11" ht="21.75" customHeight="1">
      <c r="A14" s="7" t="s">
        <v>21</v>
      </c>
      <c r="B14" s="60" t="s">
        <v>56</v>
      </c>
      <c r="C14" s="67">
        <v>26.2</v>
      </c>
      <c r="D14" s="54">
        <f>(20*1000/26.2)+(26+8+53)</f>
        <v>850.3587786259542</v>
      </c>
      <c r="E14" s="53">
        <f>20+1.85</f>
        <v>21.85</v>
      </c>
      <c r="F14" s="64" t="s">
        <v>3</v>
      </c>
      <c r="G14" s="27"/>
      <c r="H14" s="26"/>
      <c r="I14" s="36" t="s">
        <v>4</v>
      </c>
      <c r="J14" s="37">
        <f>E14*0.54/100</f>
        <v>0.11799000000000001</v>
      </c>
      <c r="K14" s="22" t="s">
        <v>66</v>
      </c>
    </row>
    <row r="15" spans="1:11" ht="21.75" customHeight="1">
      <c r="A15" s="7" t="s">
        <v>22</v>
      </c>
      <c r="B15" s="60" t="s">
        <v>61</v>
      </c>
      <c r="C15" s="70">
        <v>3.5</v>
      </c>
      <c r="D15" s="54">
        <f>1410-350</f>
        <v>1060</v>
      </c>
      <c r="E15" s="71">
        <f>C15*D15/1000</f>
        <v>3.71</v>
      </c>
      <c r="F15" s="46" t="s">
        <v>75</v>
      </c>
      <c r="G15" s="27"/>
      <c r="H15" s="26"/>
      <c r="I15" s="36" t="s">
        <v>67</v>
      </c>
      <c r="J15" s="37">
        <f>E15*1/100</f>
        <v>0.0371</v>
      </c>
      <c r="K15" s="22" t="s">
        <v>64</v>
      </c>
    </row>
    <row r="16" spans="1:11" ht="21.75" customHeight="1">
      <c r="A16" s="7" t="s">
        <v>23</v>
      </c>
      <c r="B16" s="60" t="s">
        <v>59</v>
      </c>
      <c r="C16" s="54">
        <v>32.1</v>
      </c>
      <c r="D16" s="57">
        <f>E16*1000/C16</f>
        <v>373.83177570093454</v>
      </c>
      <c r="E16" s="53">
        <v>12</v>
      </c>
      <c r="F16" s="46" t="s">
        <v>9</v>
      </c>
      <c r="G16" s="27"/>
      <c r="H16" s="26"/>
      <c r="I16" s="36" t="s">
        <v>4</v>
      </c>
      <c r="J16" s="37">
        <f>E16*0.54/100</f>
        <v>0.06480000000000001</v>
      </c>
      <c r="K16" s="22" t="s">
        <v>66</v>
      </c>
    </row>
    <row r="17" spans="1:11" ht="21.75" customHeight="1" thickBot="1">
      <c r="A17" s="59" t="s">
        <v>24</v>
      </c>
      <c r="B17" s="60" t="s">
        <v>60</v>
      </c>
      <c r="C17" s="53">
        <f>250</f>
        <v>250</v>
      </c>
      <c r="D17" s="57">
        <f>60</f>
        <v>60</v>
      </c>
      <c r="E17" s="54">
        <f>16-3</f>
        <v>13</v>
      </c>
      <c r="F17" s="56" t="s">
        <v>1</v>
      </c>
      <c r="G17" s="27"/>
      <c r="H17" s="26"/>
      <c r="I17" s="36" t="s">
        <v>69</v>
      </c>
      <c r="J17" s="37">
        <f>E17*0.2/100</f>
        <v>0.026000000000000002</v>
      </c>
      <c r="K17" s="22" t="s">
        <v>63</v>
      </c>
    </row>
    <row r="18" spans="1:11" ht="21.75" customHeight="1">
      <c r="A18" s="25" t="s">
        <v>25</v>
      </c>
      <c r="B18" s="60" t="s">
        <v>60</v>
      </c>
      <c r="C18" s="77">
        <f>290</f>
        <v>290</v>
      </c>
      <c r="D18" s="57">
        <f>18</f>
        <v>18</v>
      </c>
      <c r="E18" s="39">
        <f>5.8-1</f>
        <v>4.8</v>
      </c>
      <c r="F18" s="56" t="s">
        <v>2</v>
      </c>
      <c r="G18" s="39"/>
      <c r="H18" s="38"/>
      <c r="I18" s="36" t="s">
        <v>69</v>
      </c>
      <c r="J18" s="37">
        <f>E18*0.2/100</f>
        <v>0.0096</v>
      </c>
      <c r="K18" s="22" t="s">
        <v>63</v>
      </c>
    </row>
    <row r="19" spans="1:11" ht="21.75" customHeight="1">
      <c r="A19" s="7" t="s">
        <v>33</v>
      </c>
      <c r="B19" s="8"/>
      <c r="C19" s="11"/>
      <c r="D19" s="28"/>
      <c r="E19" s="18">
        <f>SUM(E13:E18)</f>
        <v>77.585</v>
      </c>
      <c r="F19" s="8" t="s">
        <v>37</v>
      </c>
      <c r="G19" s="11"/>
      <c r="H19" s="8"/>
      <c r="I19" s="8"/>
      <c r="J19" s="15"/>
      <c r="K19" s="1"/>
    </row>
    <row r="20" spans="1:11" ht="21.75" customHeight="1">
      <c r="A20" s="20" t="s">
        <v>10</v>
      </c>
      <c r="B20" s="8"/>
      <c r="C20" s="11"/>
      <c r="D20" s="8"/>
      <c r="E20" s="18">
        <f>E11+E19</f>
        <v>93.43499999999999</v>
      </c>
      <c r="F20" s="8" t="s">
        <v>37</v>
      </c>
      <c r="G20" s="11"/>
      <c r="H20" s="8"/>
      <c r="I20" s="8"/>
      <c r="J20" s="19">
        <f>SUM(J13:J18)+J9</f>
        <v>0.47774000000000005</v>
      </c>
      <c r="K20" s="22" t="s">
        <v>11</v>
      </c>
    </row>
    <row r="21" spans="1:11" ht="12.75" customHeight="1">
      <c r="A21" t="s">
        <v>47</v>
      </c>
      <c r="H21" s="4"/>
      <c r="J21" s="5"/>
      <c r="K21" s="1"/>
    </row>
    <row r="22" spans="1:12" ht="21.75" customHeight="1">
      <c r="A22" s="13" t="s">
        <v>12</v>
      </c>
      <c r="B22" s="13" t="s">
        <v>17</v>
      </c>
      <c r="C22" s="49" t="s">
        <v>53</v>
      </c>
      <c r="D22" s="13" t="s">
        <v>13</v>
      </c>
      <c r="E22" s="13" t="s">
        <v>27</v>
      </c>
      <c r="F22" s="13" t="s">
        <v>38</v>
      </c>
      <c r="G22" s="13" t="s">
        <v>29</v>
      </c>
      <c r="H22" s="13" t="s">
        <v>30</v>
      </c>
      <c r="I22" s="13" t="s">
        <v>31</v>
      </c>
      <c r="J22" s="14" t="s">
        <v>32</v>
      </c>
      <c r="K22" s="35" t="s">
        <v>43</v>
      </c>
      <c r="L22" s="34" t="s">
        <v>54</v>
      </c>
    </row>
    <row r="23" spans="1:11" ht="18.75" customHeight="1">
      <c r="A23" s="16" t="s">
        <v>48</v>
      </c>
      <c r="B23" s="58" t="s">
        <v>77</v>
      </c>
      <c r="C23" s="53"/>
      <c r="D23" s="54"/>
      <c r="E23" s="53"/>
      <c r="F23" s="44"/>
      <c r="G23" s="27"/>
      <c r="H23" s="47">
        <v>12</v>
      </c>
      <c r="I23" s="36"/>
      <c r="J23" s="37"/>
      <c r="K23" s="22"/>
    </row>
    <row r="24" spans="1:11" ht="18.75" customHeight="1">
      <c r="A24" s="16" t="s">
        <v>49</v>
      </c>
      <c r="B24" s="58" t="s">
        <v>77</v>
      </c>
      <c r="C24" s="53"/>
      <c r="D24" s="54"/>
      <c r="E24" s="53"/>
      <c r="F24" s="44"/>
      <c r="G24" s="27"/>
      <c r="H24" s="26"/>
      <c r="I24" s="36"/>
      <c r="J24" s="37"/>
      <c r="K24" s="22"/>
    </row>
    <row r="25" spans="1:11" ht="18.75" customHeight="1">
      <c r="A25" s="16" t="s">
        <v>50</v>
      </c>
      <c r="B25" s="58" t="s">
        <v>77</v>
      </c>
      <c r="C25" s="53"/>
      <c r="D25" s="54"/>
      <c r="E25" s="53"/>
      <c r="F25" s="44"/>
      <c r="G25" s="27"/>
      <c r="H25" s="26"/>
      <c r="I25" s="36"/>
      <c r="J25" s="37"/>
      <c r="K25" s="22"/>
    </row>
    <row r="26" spans="1:11" ht="36.75" customHeight="1">
      <c r="A26" s="72" t="s">
        <v>76</v>
      </c>
      <c r="B26" s="73" t="s">
        <v>61</v>
      </c>
      <c r="C26" s="74">
        <v>3.5</v>
      </c>
      <c r="D26" s="75">
        <v>1000</v>
      </c>
      <c r="E26" s="76">
        <f>C26*D26/1000</f>
        <v>3.5</v>
      </c>
      <c r="F26" s="64" t="s">
        <v>0</v>
      </c>
      <c r="G26" s="39"/>
      <c r="H26" s="38"/>
      <c r="I26" s="40" t="s">
        <v>67</v>
      </c>
      <c r="J26" s="41">
        <f>E26*1/100</f>
        <v>0.035</v>
      </c>
      <c r="K26" s="22" t="s">
        <v>64</v>
      </c>
    </row>
    <row r="27" spans="1:11" ht="18.75" customHeight="1">
      <c r="A27" s="50" t="s">
        <v>57</v>
      </c>
      <c r="B27" s="26"/>
      <c r="C27" s="26"/>
      <c r="D27" s="26"/>
      <c r="E27" s="52">
        <f>SUM(E23:E26)</f>
        <v>3.5</v>
      </c>
      <c r="F27" s="8" t="s">
        <v>37</v>
      </c>
      <c r="G27" s="27"/>
      <c r="H27" s="26"/>
      <c r="I27" t="s">
        <v>8</v>
      </c>
      <c r="J27" s="37"/>
      <c r="K27" s="1" t="s">
        <v>37</v>
      </c>
    </row>
    <row r="28" spans="1:11" ht="15.75">
      <c r="A28" s="2" t="s">
        <v>52</v>
      </c>
      <c r="D28" t="s">
        <v>34</v>
      </c>
      <c r="E28" s="3"/>
      <c r="F28" t="s">
        <v>36</v>
      </c>
      <c r="G28" s="6"/>
      <c r="I28" t="s">
        <v>45</v>
      </c>
      <c r="J28" s="51"/>
      <c r="K28" s="1" t="s">
        <v>37</v>
      </c>
    </row>
    <row r="29" spans="1:11" ht="12.75">
      <c r="A29" s="17" t="s">
        <v>51</v>
      </c>
      <c r="F29" t="s">
        <v>35</v>
      </c>
      <c r="H29" s="10"/>
      <c r="I29" t="s">
        <v>40</v>
      </c>
      <c r="J29" s="5"/>
      <c r="K29" s="1" t="s">
        <v>37</v>
      </c>
    </row>
    <row r="30" spans="1:11" ht="12.75">
      <c r="A30" s="17"/>
      <c r="H30" s="10"/>
      <c r="I30" s="21" t="s">
        <v>55</v>
      </c>
      <c r="J30" s="5"/>
      <c r="K30" s="1" t="s">
        <v>37</v>
      </c>
    </row>
    <row r="31" spans="8:11" ht="12.75" customHeight="1">
      <c r="H31" s="4"/>
      <c r="I31" t="s">
        <v>41</v>
      </c>
      <c r="J31" s="5"/>
      <c r="K31" s="1" t="s">
        <v>37</v>
      </c>
    </row>
    <row r="32" spans="9:11" ht="12.75">
      <c r="I32" t="s">
        <v>46</v>
      </c>
      <c r="J32" s="5"/>
      <c r="K32" s="1" t="s">
        <v>37</v>
      </c>
    </row>
    <row r="33" spans="1:3" ht="19.5" customHeight="1">
      <c r="A33" t="s">
        <v>39</v>
      </c>
      <c r="C33" t="s">
        <v>71</v>
      </c>
    </row>
    <row r="34" spans="3:10" ht="19.5" customHeight="1">
      <c r="C34" t="s">
        <v>70</v>
      </c>
      <c r="J34"/>
    </row>
    <row r="35" ht="19.5" customHeight="1">
      <c r="J35"/>
    </row>
    <row r="36" ht="19.5" customHeight="1">
      <c r="J36"/>
    </row>
    <row r="37" ht="19.5" customHeight="1">
      <c r="J37"/>
    </row>
    <row r="38" ht="19.5" customHeight="1">
      <c r="J38"/>
    </row>
    <row r="39" ht="19.5" customHeight="1">
      <c r="J39"/>
    </row>
    <row r="40" ht="19.5" customHeight="1">
      <c r="J40"/>
    </row>
    <row r="41" ht="19.5" customHeight="1">
      <c r="J41"/>
    </row>
    <row r="42" ht="19.5" customHeight="1">
      <c r="J42"/>
    </row>
    <row r="43" ht="19.5" customHeight="1">
      <c r="J43"/>
    </row>
    <row r="44" ht="19.5" customHeight="1">
      <c r="J44"/>
    </row>
    <row r="45" ht="19.5" customHeight="1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</sheetData>
  <printOptions gridLines="1"/>
  <pageMargins left="0.7874015748031497" right="0.7874015748031497" top="0.984251968503937" bottom="0.984251968503937" header="0.5118110236220472" footer="0.5118110236220472"/>
  <pageSetup blackAndWhite="1" orientation="landscape" paperSize="9"/>
  <headerFooter alignWithMargins="0">
    <oddHeader>&amp;LSuivi Production Daurades Serre Exploitation Lycée de Mer (H.GIGAROFF)&amp;C&amp;R21/11/08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Gigaroff</dc:creator>
  <cp:keywords/>
  <dc:description/>
  <cp:lastModifiedBy>hervé G</cp:lastModifiedBy>
  <cp:lastPrinted>2010-04-04T10:17:53Z</cp:lastPrinted>
  <dcterms:created xsi:type="dcterms:W3CDTF">2008-10-17T09:14:49Z</dcterms:created>
  <cp:category/>
  <cp:version/>
  <cp:contentType/>
  <cp:contentStatus/>
</cp:coreProperties>
</file>